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samk-my.sharepoint.com/personal/hvuma01_xamk_fi/Documents/CityLoops/SCA/Layer 3. Material flows and stocks/Maantiet/Asfaltoinnit/"/>
    </mc:Choice>
  </mc:AlternateContent>
  <xr:revisionPtr revIDLastSave="1" documentId="11_FD7187FC02307EE94361BC33E2A3964B6524C354" xr6:coauthVersionLast="45" xr6:coauthVersionMax="45" xr10:uidLastSave="{F1EE191F-2913-4C39-9C50-3B93354ADD35}"/>
  <bookViews>
    <workbookView xWindow="-110" yWindow="-110" windowWidth="19420" windowHeight="10420" xr2:uid="{00000000-000D-0000-FFFF-FFFF00000000}"/>
  </bookViews>
  <sheets>
    <sheet name="008_12k4_202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2" l="1"/>
  <c r="S10" i="2" l="1"/>
  <c r="S9" i="2"/>
  <c r="S8" i="2"/>
  <c r="I49" i="2"/>
  <c r="J49" i="2" s="1"/>
  <c r="I48" i="2"/>
  <c r="J48" i="2" s="1"/>
  <c r="I44" i="2"/>
  <c r="J44" i="2" s="1"/>
  <c r="I37" i="2"/>
  <c r="J37" i="2" s="1"/>
  <c r="I36" i="2"/>
  <c r="J36" i="2" s="1"/>
  <c r="I32" i="2"/>
  <c r="J32" i="2" s="1"/>
  <c r="I21" i="2"/>
  <c r="J21" i="2"/>
  <c r="I22" i="2"/>
  <c r="J22" i="2" s="1"/>
  <c r="I23" i="2"/>
  <c r="J23" i="2" s="1"/>
  <c r="G45" i="2"/>
  <c r="I45" i="2" s="1"/>
  <c r="G46" i="2"/>
  <c r="I46" i="2" s="1"/>
  <c r="J46" i="2" s="1"/>
  <c r="G47" i="2"/>
  <c r="I47" i="2" s="1"/>
  <c r="J47" i="2" s="1"/>
  <c r="G48" i="2"/>
  <c r="G49" i="2"/>
  <c r="G50" i="2"/>
  <c r="I50" i="2" s="1"/>
  <c r="J50" i="2" s="1"/>
  <c r="G51" i="2"/>
  <c r="I51" i="2" s="1"/>
  <c r="J51" i="2" s="1"/>
  <c r="G52" i="2"/>
  <c r="I52" i="2" s="1"/>
  <c r="J52" i="2" s="1"/>
  <c r="G44" i="2"/>
  <c r="G33" i="2"/>
  <c r="I33" i="2" s="1"/>
  <c r="G34" i="2"/>
  <c r="I34" i="2" s="1"/>
  <c r="J34" i="2" s="1"/>
  <c r="G35" i="2"/>
  <c r="I35" i="2" s="1"/>
  <c r="J35" i="2" s="1"/>
  <c r="G36" i="2"/>
  <c r="G37" i="2"/>
  <c r="G38" i="2"/>
  <c r="I38" i="2" s="1"/>
  <c r="J38" i="2" s="1"/>
  <c r="G39" i="2"/>
  <c r="I39" i="2" s="1"/>
  <c r="J39" i="2" s="1"/>
  <c r="G32" i="2"/>
  <c r="G21" i="2"/>
  <c r="G22" i="2"/>
  <c r="G23" i="2"/>
  <c r="G24" i="2"/>
  <c r="I24" i="2" s="1"/>
  <c r="J24" i="2" s="1"/>
  <c r="G25" i="2"/>
  <c r="I25" i="2" s="1"/>
  <c r="J25" i="2" s="1"/>
  <c r="G26" i="2"/>
  <c r="I26" i="2" s="1"/>
  <c r="J26" i="2" s="1"/>
  <c r="G20" i="2"/>
  <c r="I20" i="2" s="1"/>
  <c r="J45" i="2" l="1"/>
  <c r="I42" i="2"/>
  <c r="J42" i="2" s="1"/>
  <c r="K42" i="2" s="1"/>
  <c r="J33" i="2"/>
  <c r="J29" i="2" s="1"/>
  <c r="I29" i="2"/>
  <c r="I16" i="2"/>
  <c r="J20" i="2"/>
  <c r="J16" i="2" s="1"/>
  <c r="K16" i="2" s="1"/>
  <c r="K53" i="2" s="1"/>
</calcChain>
</file>

<file path=xl/sharedStrings.xml><?xml version="1.0" encoding="utf-8"?>
<sst xmlns="http://schemas.openxmlformats.org/spreadsheetml/2006/main" count="131" uniqueCount="48">
  <si>
    <t>Maantiet leveyden mukaan muuttujina ELY-keskus, Tieluokka, Tien leveys, Vuosi ja Tiedot</t>
  </si>
  <si>
    <t>Tiepituus</t>
  </si>
  <si>
    <t>Pohjois-Savon ELY-keskus</t>
  </si>
  <si>
    <t>Yhteensä</t>
  </si>
  <si>
    <t>2019</t>
  </si>
  <si>
    <t>-4,9 m</t>
  </si>
  <si>
    <t>5,0-5,9 m</t>
  </si>
  <si>
    <t>6,0-6,9 m</t>
  </si>
  <si>
    <t>7,0-7,9 m</t>
  </si>
  <si>
    <t>8,0-8,9 m</t>
  </si>
  <si>
    <t>9,0-9,9 m</t>
  </si>
  <si>
    <t>10,0-10,9 m</t>
  </si>
  <si>
    <t>11,0-11,9 m</t>
  </si>
  <si>
    <t>12,0 m ja yli</t>
  </si>
  <si>
    <t>2-ajorataiset maantiet</t>
  </si>
  <si>
    <t>Valtatie</t>
  </si>
  <si>
    <t>Kantatie</t>
  </si>
  <si>
    <t>Seututie</t>
  </si>
  <si>
    <t>&lt;A HREF='https://www.stat.fi/til/tiet/meta.html' TARGET=_blank&gt;Tilaston kuvaus&lt;/A&gt;
&lt;A HREF='https://www.stat.fi/til/tiet/laa.html' TARGET=_blank&gt;Laatuselosteet&lt;/A&gt;
&lt;A HREF='https://www.stat.fi/til/tiet/kas.html' TARGET=_blank&gt;Käsitteet ja määritelmät&lt;/A&gt;
&lt;A HREF='https://www.stat.fi/til/tiet/uut.html' TARGET=_blank&gt;Muutoksia tässä tilastossa&lt;/A&gt;</t>
  </si>
  <si>
    <t>Ilman ramppeja ja lauttavälejä.</t>
  </si>
  <si>
    <t>ELY-keskukset liikenteen vastuualueiden mukaisest.</t>
  </si>
  <si>
    <t>Päivitetty viimeksi:</t>
  </si>
  <si>
    <t>Tiepituus:</t>
  </si>
  <si>
    <t>20210415 08:00</t>
  </si>
  <si>
    <t>Lähde:</t>
  </si>
  <si>
    <t>Tietilasto, Tilastokeskus</t>
  </si>
  <si>
    <t>Yhteystiedot:</t>
  </si>
  <si>
    <t>&lt;A HREF='https://www.stat.fi/til/tiet/yht.html' TARGET=_blank&gt;Lisätietoja&lt;/A&gt;</t>
  </si>
  <si>
    <t>&lt;A HREF='https://www.stat.fi/til/tiet/index.html' TARGET=_blank&gt;Tilaston kotisivu&lt;/A&gt;</t>
  </si>
  <si>
    <t>Tekijänoikeus</t>
  </si>
  <si>
    <t>Yksikkö:</t>
  </si>
  <si>
    <t>kilometri</t>
  </si>
  <si>
    <t>Virallinen tilasto</t>
  </si>
  <si>
    <t>Sisäinen viitekoodi:</t>
  </si>
  <si>
    <t>008_12k4_2020</t>
  </si>
  <si>
    <t>Tien leveys ka</t>
  </si>
  <si>
    <t>Prosenttiosuus</t>
  </si>
  <si>
    <t>Vuonna 2019 päällystetyn tien pituus km</t>
  </si>
  <si>
    <t>Massa t</t>
  </si>
  <si>
    <t>Pinta-ala m2</t>
  </si>
  <si>
    <t>Itä-Suomi</t>
  </si>
  <si>
    <t>Mikkeli</t>
  </si>
  <si>
    <t>Mikkelin osuus Itä-Suomessa</t>
  </si>
  <si>
    <t>Tien pituudet Itä-Suomi - Mikkeli 2019</t>
  </si>
  <si>
    <t>Massa t Mikkeli</t>
  </si>
  <si>
    <t>oletuksena kivimaskitsiasfaltti</t>
  </si>
  <si>
    <t>oletuksena asfalttibetoni</t>
  </si>
  <si>
    <t>oletuksena pehmeä asfalttibetoni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</si>
</sst>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Border="0"/>
    <xf numFmtId="9" fontId="3" fillId="0" borderId="0" applyFont="0" applyFill="0" applyBorder="0" applyAlignment="0" applyProtection="0"/>
  </cellStyleXfs>
  <cellXfs count="11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1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wrapText="1"/>
    </xf>
    <xf numFmtId="9" fontId="0" fillId="0" borderId="0" xfId="1" applyFont="1" applyFill="1" applyAlignment="1" applyProtection="1"/>
    <xf numFmtId="2" fontId="0" fillId="0" borderId="0" xfId="0" applyNumberFormat="1" applyFill="1" applyAlignment="1" applyProtection="1"/>
    <xf numFmtId="2" fontId="2" fillId="0" borderId="0" xfId="0" applyNumberFormat="1" applyFont="1" applyFill="1" applyAlignment="1" applyProtection="1"/>
    <xf numFmtId="1" fontId="2" fillId="0" borderId="0" xfId="0" applyNumberFormat="1" applyFont="1" applyFill="1" applyAlignment="1" applyProtection="1"/>
    <xf numFmtId="1" fontId="0" fillId="2" borderId="0" xfId="0" applyNumberFormat="1" applyFill="1" applyAlignment="1" applyProtection="1"/>
    <xf numFmtId="0" fontId="0" fillId="2" borderId="0" xfId="0" applyNumberFormat="1" applyFill="1" applyAlignment="1" applyProtection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abSelected="1" topLeftCell="E41" workbookViewId="0">
      <selection activeCell="S52" sqref="S52"/>
    </sheetView>
  </sheetViews>
  <sheetFormatPr defaultRowHeight="14.5" x14ac:dyDescent="0.35"/>
  <cols>
    <col min="1" max="1" width="40.7265625" customWidth="1"/>
    <col min="2" max="2" width="9.90625" customWidth="1"/>
    <col min="3" max="3" width="21.26953125" customWidth="1"/>
    <col min="4" max="4" width="6.08984375" customWidth="1"/>
    <col min="5" max="5" width="9.90625" customWidth="1"/>
    <col min="6" max="6" width="12.36328125" style="6" bestFit="1" customWidth="1"/>
    <col min="7" max="7" width="13.26953125" bestFit="1" customWidth="1"/>
  </cols>
  <sheetData>
    <row r="1" spans="1:19" ht="18.5" x14ac:dyDescent="0.45">
      <c r="A1" s="1" t="s">
        <v>0</v>
      </c>
    </row>
    <row r="3" spans="1:19" x14ac:dyDescent="0.35">
      <c r="E3" s="2" t="s">
        <v>1</v>
      </c>
      <c r="F3" s="7" t="s">
        <v>35</v>
      </c>
      <c r="G3" s="2" t="s">
        <v>36</v>
      </c>
      <c r="H3" s="2" t="s">
        <v>37</v>
      </c>
      <c r="I3" s="2" t="s">
        <v>39</v>
      </c>
      <c r="J3" s="2" t="s">
        <v>38</v>
      </c>
      <c r="K3" s="2" t="s">
        <v>44</v>
      </c>
    </row>
    <row r="4" spans="1:19" x14ac:dyDescent="0.35">
      <c r="A4" s="2" t="s">
        <v>2</v>
      </c>
      <c r="B4" s="2" t="s">
        <v>3</v>
      </c>
      <c r="C4" s="2" t="s">
        <v>3</v>
      </c>
      <c r="D4" s="2" t="s">
        <v>4</v>
      </c>
      <c r="E4" s="3">
        <v>15976</v>
      </c>
    </row>
    <row r="5" spans="1:19" x14ac:dyDescent="0.35">
      <c r="C5" s="2" t="s">
        <v>5</v>
      </c>
      <c r="D5" s="2" t="s">
        <v>4</v>
      </c>
      <c r="E5" s="3">
        <v>263</v>
      </c>
      <c r="P5" t="s">
        <v>43</v>
      </c>
    </row>
    <row r="6" spans="1:19" x14ac:dyDescent="0.35">
      <c r="C6" s="2" t="s">
        <v>6</v>
      </c>
      <c r="D6" s="2" t="s">
        <v>4</v>
      </c>
      <c r="E6" s="3">
        <v>3044</v>
      </c>
    </row>
    <row r="7" spans="1:19" x14ac:dyDescent="0.35">
      <c r="C7" s="2" t="s">
        <v>7</v>
      </c>
      <c r="D7" s="2" t="s">
        <v>4</v>
      </c>
      <c r="E7" s="3">
        <v>6897</v>
      </c>
      <c r="Q7" t="s">
        <v>40</v>
      </c>
      <c r="R7" t="s">
        <v>41</v>
      </c>
      <c r="S7" t="s">
        <v>42</v>
      </c>
    </row>
    <row r="8" spans="1:19" x14ac:dyDescent="0.35">
      <c r="C8" s="2" t="s">
        <v>8</v>
      </c>
      <c r="D8" s="2" t="s">
        <v>4</v>
      </c>
      <c r="E8" s="3">
        <v>3252</v>
      </c>
      <c r="P8" t="s">
        <v>16</v>
      </c>
      <c r="Q8">
        <v>872</v>
      </c>
      <c r="R8">
        <v>54</v>
      </c>
      <c r="S8" s="5">
        <f>R8/Q8</f>
        <v>6.1926605504587159E-2</v>
      </c>
    </row>
    <row r="9" spans="1:19" x14ac:dyDescent="0.35">
      <c r="C9" s="2" t="s">
        <v>9</v>
      </c>
      <c r="D9" s="2" t="s">
        <v>4</v>
      </c>
      <c r="E9" s="3">
        <v>1812</v>
      </c>
      <c r="P9" t="s">
        <v>17</v>
      </c>
      <c r="Q9">
        <v>2912</v>
      </c>
      <c r="R9">
        <v>86</v>
      </c>
      <c r="S9" s="5">
        <f t="shared" ref="S9:S10" si="0">R9/Q9</f>
        <v>2.9532967032967032E-2</v>
      </c>
    </row>
    <row r="10" spans="1:19" x14ac:dyDescent="0.35">
      <c r="C10" s="2" t="s">
        <v>10</v>
      </c>
      <c r="D10" s="2" t="s">
        <v>4</v>
      </c>
      <c r="E10" s="3">
        <v>177</v>
      </c>
      <c r="P10" t="s">
        <v>15</v>
      </c>
      <c r="Q10">
        <v>1357</v>
      </c>
      <c r="R10">
        <v>140</v>
      </c>
      <c r="S10" s="5">
        <f t="shared" si="0"/>
        <v>0.10316875460574797</v>
      </c>
    </row>
    <row r="11" spans="1:19" x14ac:dyDescent="0.35">
      <c r="C11" s="2" t="s">
        <v>11</v>
      </c>
      <c r="D11" s="2" t="s">
        <v>4</v>
      </c>
      <c r="E11" s="3">
        <v>267</v>
      </c>
    </row>
    <row r="12" spans="1:19" x14ac:dyDescent="0.35">
      <c r="C12" s="2" t="s">
        <v>12</v>
      </c>
      <c r="D12" s="2" t="s">
        <v>4</v>
      </c>
      <c r="E12" s="3">
        <v>28</v>
      </c>
    </row>
    <row r="13" spans="1:19" x14ac:dyDescent="0.35">
      <c r="C13" s="2" t="s">
        <v>13</v>
      </c>
      <c r="D13" s="2" t="s">
        <v>4</v>
      </c>
      <c r="E13" s="3">
        <v>82</v>
      </c>
    </row>
    <row r="14" spans="1:19" x14ac:dyDescent="0.35">
      <c r="C14" s="2" t="s">
        <v>14</v>
      </c>
      <c r="D14" s="2" t="s">
        <v>4</v>
      </c>
      <c r="E14" s="3">
        <v>156</v>
      </c>
    </row>
    <row r="15" spans="1:19" x14ac:dyDescent="0.35">
      <c r="C15" s="2"/>
      <c r="D15" s="2"/>
      <c r="E15" s="3"/>
    </row>
    <row r="16" spans="1:19" x14ac:dyDescent="0.35">
      <c r="B16" s="2" t="s">
        <v>15</v>
      </c>
      <c r="C16" s="2" t="s">
        <v>3</v>
      </c>
      <c r="D16" s="2" t="s">
        <v>4</v>
      </c>
      <c r="E16" s="3">
        <v>1356</v>
      </c>
      <c r="I16" s="8">
        <f>SUM(I20:I26)</f>
        <v>573519.91150442488</v>
      </c>
      <c r="J16" s="8">
        <f>SUM(J20:J26)</f>
        <v>57351.991150442482</v>
      </c>
      <c r="K16" s="9">
        <f>S10*J16</f>
        <v>5916.9335011510293</v>
      </c>
      <c r="L16" t="s">
        <v>45</v>
      </c>
    </row>
    <row r="17" spans="2:12" x14ac:dyDescent="0.35">
      <c r="C17" s="2" t="s">
        <v>5</v>
      </c>
      <c r="D17" s="2" t="s">
        <v>4</v>
      </c>
      <c r="E17" s="3">
        <v>0</v>
      </c>
    </row>
    <row r="18" spans="2:12" x14ac:dyDescent="0.35">
      <c r="C18" s="2" t="s">
        <v>6</v>
      </c>
      <c r="D18" s="2" t="s">
        <v>4</v>
      </c>
      <c r="E18" s="3">
        <v>0</v>
      </c>
    </row>
    <row r="19" spans="2:12" x14ac:dyDescent="0.35">
      <c r="C19" s="2" t="s">
        <v>7</v>
      </c>
      <c r="D19" s="2" t="s">
        <v>4</v>
      </c>
      <c r="E19" s="3">
        <v>0</v>
      </c>
    </row>
    <row r="20" spans="2:12" x14ac:dyDescent="0.35">
      <c r="C20" s="2" t="s">
        <v>8</v>
      </c>
      <c r="D20" s="2" t="s">
        <v>4</v>
      </c>
      <c r="E20" s="3">
        <v>88</v>
      </c>
      <c r="F20" s="6">
        <v>7.45</v>
      </c>
      <c r="G20" s="5">
        <f>E20/E$16</f>
        <v>6.4896755162241887E-2</v>
      </c>
      <c r="H20">
        <v>58</v>
      </c>
      <c r="I20" s="3">
        <f>G20*(H20*1000)*F20</f>
        <v>28041.887905604723</v>
      </c>
      <c r="J20" s="3">
        <f>I20*0.04*2.5</f>
        <v>2804.1887905604722</v>
      </c>
    </row>
    <row r="21" spans="2:12" x14ac:dyDescent="0.35">
      <c r="C21" s="2" t="s">
        <v>9</v>
      </c>
      <c r="D21" s="2" t="s">
        <v>4</v>
      </c>
      <c r="E21" s="3">
        <v>752</v>
      </c>
      <c r="F21" s="6">
        <v>8.4499999999999993</v>
      </c>
      <c r="G21" s="5">
        <f t="shared" ref="G21:G26" si="1">E21/E$16</f>
        <v>0.55457227138643073</v>
      </c>
      <c r="H21">
        <v>58</v>
      </c>
      <c r="I21" s="3">
        <f t="shared" ref="I21:I26" si="2">G21*(H21*1000)*F21</f>
        <v>271795.87020648969</v>
      </c>
      <c r="J21" s="3">
        <f t="shared" ref="J21:J26" si="3">I21*0.04*2.5</f>
        <v>27179.587020648971</v>
      </c>
    </row>
    <row r="22" spans="2:12" x14ac:dyDescent="0.35">
      <c r="C22" s="2" t="s">
        <v>10</v>
      </c>
      <c r="D22" s="2" t="s">
        <v>4</v>
      </c>
      <c r="E22" s="3">
        <v>79</v>
      </c>
      <c r="F22" s="6">
        <v>9.4499999999999993</v>
      </c>
      <c r="G22" s="5">
        <f t="shared" si="1"/>
        <v>5.825958702064897E-2</v>
      </c>
      <c r="H22">
        <v>58</v>
      </c>
      <c r="I22" s="3">
        <f t="shared" si="2"/>
        <v>31932.079646017697</v>
      </c>
      <c r="J22" s="3">
        <f t="shared" si="3"/>
        <v>3193.2079646017696</v>
      </c>
    </row>
    <row r="23" spans="2:12" x14ac:dyDescent="0.35">
      <c r="C23" s="2" t="s">
        <v>11</v>
      </c>
      <c r="D23" s="2" t="s">
        <v>4</v>
      </c>
      <c r="E23" s="3">
        <v>193</v>
      </c>
      <c r="F23" s="6">
        <v>10.45</v>
      </c>
      <c r="G23" s="5">
        <f t="shared" si="1"/>
        <v>0.14233038348082597</v>
      </c>
      <c r="H23">
        <v>58</v>
      </c>
      <c r="I23" s="3">
        <f t="shared" si="2"/>
        <v>86266.445427728628</v>
      </c>
      <c r="J23" s="3">
        <f t="shared" si="3"/>
        <v>8626.6445427728631</v>
      </c>
    </row>
    <row r="24" spans="2:12" x14ac:dyDescent="0.35">
      <c r="C24" s="2" t="s">
        <v>12</v>
      </c>
      <c r="D24" s="2" t="s">
        <v>4</v>
      </c>
      <c r="E24" s="3">
        <v>24</v>
      </c>
      <c r="F24" s="6">
        <v>11.45</v>
      </c>
      <c r="G24" s="5">
        <f t="shared" si="1"/>
        <v>1.7699115044247787E-2</v>
      </c>
      <c r="H24">
        <v>58</v>
      </c>
      <c r="I24" s="3">
        <f t="shared" si="2"/>
        <v>11753.982300884954</v>
      </c>
      <c r="J24" s="3">
        <f t="shared" si="3"/>
        <v>1175.3982300884954</v>
      </c>
    </row>
    <row r="25" spans="2:12" x14ac:dyDescent="0.35">
      <c r="C25" s="2" t="s">
        <v>13</v>
      </c>
      <c r="D25" s="2" t="s">
        <v>4</v>
      </c>
      <c r="E25" s="3">
        <v>73</v>
      </c>
      <c r="F25" s="6">
        <v>12</v>
      </c>
      <c r="G25" s="5">
        <f t="shared" si="1"/>
        <v>5.3834808259587023E-2</v>
      </c>
      <c r="H25">
        <v>58</v>
      </c>
      <c r="I25" s="3">
        <f t="shared" si="2"/>
        <v>37469.026548672569</v>
      </c>
      <c r="J25" s="3">
        <f t="shared" si="3"/>
        <v>3746.9026548672573</v>
      </c>
    </row>
    <row r="26" spans="2:12" x14ac:dyDescent="0.35">
      <c r="C26" s="2" t="s">
        <v>14</v>
      </c>
      <c r="D26" s="2" t="s">
        <v>4</v>
      </c>
      <c r="E26" s="3">
        <v>147</v>
      </c>
      <c r="F26" s="6">
        <v>16.899999999999999</v>
      </c>
      <c r="G26" s="5">
        <f t="shared" si="1"/>
        <v>0.1084070796460177</v>
      </c>
      <c r="H26">
        <v>58</v>
      </c>
      <c r="I26" s="3">
        <f t="shared" si="2"/>
        <v>106260.61946902654</v>
      </c>
      <c r="J26" s="3">
        <f t="shared" si="3"/>
        <v>10626.061946902655</v>
      </c>
    </row>
    <row r="27" spans="2:12" x14ac:dyDescent="0.35">
      <c r="C27" s="2"/>
      <c r="D27" s="2"/>
      <c r="E27" s="3"/>
      <c r="G27" s="5"/>
      <c r="I27" s="3"/>
      <c r="J27" s="3"/>
    </row>
    <row r="28" spans="2:12" x14ac:dyDescent="0.35">
      <c r="C28" s="2"/>
      <c r="D28" s="2"/>
      <c r="E28" s="3"/>
      <c r="G28" s="5"/>
      <c r="I28" s="3"/>
      <c r="J28" s="3"/>
    </row>
    <row r="29" spans="2:12" x14ac:dyDescent="0.35">
      <c r="B29" s="2" t="s">
        <v>16</v>
      </c>
      <c r="C29" s="2" t="s">
        <v>3</v>
      </c>
      <c r="D29" s="2" t="s">
        <v>4</v>
      </c>
      <c r="E29" s="3">
        <v>872</v>
      </c>
      <c r="I29" s="8">
        <f>SUM(I32:I39)</f>
        <v>1129395.6422018348</v>
      </c>
      <c r="J29" s="8">
        <f>SUM(J32:J39)</f>
        <v>112939.56422018346</v>
      </c>
      <c r="K29" s="9">
        <f>S8*J29</f>
        <v>6993.9638393232881</v>
      </c>
      <c r="L29" t="s">
        <v>46</v>
      </c>
    </row>
    <row r="30" spans="2:12" x14ac:dyDescent="0.35">
      <c r="C30" s="2" t="s">
        <v>5</v>
      </c>
      <c r="D30" s="2" t="s">
        <v>4</v>
      </c>
      <c r="E30" s="3">
        <v>0</v>
      </c>
    </row>
    <row r="31" spans="2:12" x14ac:dyDescent="0.35">
      <c r="C31" s="2" t="s">
        <v>6</v>
      </c>
      <c r="D31" s="2" t="s">
        <v>4</v>
      </c>
      <c r="E31" s="3">
        <v>0</v>
      </c>
    </row>
    <row r="32" spans="2:12" x14ac:dyDescent="0.35">
      <c r="C32" s="2" t="s">
        <v>7</v>
      </c>
      <c r="D32" s="2" t="s">
        <v>4</v>
      </c>
      <c r="E32" s="3">
        <v>26</v>
      </c>
      <c r="F32" s="6">
        <v>6.45</v>
      </c>
      <c r="G32" s="5">
        <f>E32/E$29</f>
        <v>2.9816513761467892E-2</v>
      </c>
      <c r="H32">
        <v>134</v>
      </c>
      <c r="I32" s="3">
        <f>G32*(H32*1000)*F32</f>
        <v>25770.412844036699</v>
      </c>
      <c r="J32" s="3">
        <f>I32*0.04*2.5</f>
        <v>2577.04128440367</v>
      </c>
    </row>
    <row r="33" spans="2:12" x14ac:dyDescent="0.35">
      <c r="C33" s="2" t="s">
        <v>8</v>
      </c>
      <c r="D33" s="2" t="s">
        <v>4</v>
      </c>
      <c r="E33" s="3">
        <v>147</v>
      </c>
      <c r="F33" s="6">
        <v>7.45</v>
      </c>
      <c r="G33" s="5">
        <f t="shared" ref="G33:G39" si="4">E33/E$29</f>
        <v>0.16857798165137614</v>
      </c>
      <c r="H33">
        <v>134</v>
      </c>
      <c r="I33" s="3">
        <f t="shared" ref="I33:I38" si="5">G33*(H33*1000)*F33</f>
        <v>168291.39908256879</v>
      </c>
      <c r="J33" s="3">
        <f t="shared" ref="J33:J38" si="6">I33*0.04*2.5</f>
        <v>16829.139908256879</v>
      </c>
    </row>
    <row r="34" spans="2:12" x14ac:dyDescent="0.35">
      <c r="C34" s="2" t="s">
        <v>9</v>
      </c>
      <c r="D34" s="2" t="s">
        <v>4</v>
      </c>
      <c r="E34" s="3">
        <v>613</v>
      </c>
      <c r="F34" s="6">
        <v>8.4499999999999993</v>
      </c>
      <c r="G34" s="5">
        <f t="shared" si="4"/>
        <v>0.70298165137614677</v>
      </c>
      <c r="H34">
        <v>134</v>
      </c>
      <c r="I34" s="3">
        <f t="shared" si="5"/>
        <v>795986.12385321083</v>
      </c>
      <c r="J34" s="3">
        <f t="shared" si="6"/>
        <v>79598.612385321088</v>
      </c>
    </row>
    <row r="35" spans="2:12" x14ac:dyDescent="0.35">
      <c r="C35" s="2" t="s">
        <v>10</v>
      </c>
      <c r="D35" s="2" t="s">
        <v>4</v>
      </c>
      <c r="E35" s="3">
        <v>28</v>
      </c>
      <c r="F35" s="6">
        <v>9.4499999999999993</v>
      </c>
      <c r="G35" s="5">
        <f t="shared" si="4"/>
        <v>3.2110091743119268E-2</v>
      </c>
      <c r="H35">
        <v>134</v>
      </c>
      <c r="I35" s="3">
        <f t="shared" si="5"/>
        <v>40661.009174311926</v>
      </c>
      <c r="J35" s="3">
        <f t="shared" si="6"/>
        <v>4066.1009174311926</v>
      </c>
    </row>
    <row r="36" spans="2:12" x14ac:dyDescent="0.35">
      <c r="C36" s="2" t="s">
        <v>11</v>
      </c>
      <c r="D36" s="2" t="s">
        <v>4</v>
      </c>
      <c r="E36" s="3">
        <v>47</v>
      </c>
      <c r="F36" s="6">
        <v>10.45</v>
      </c>
      <c r="G36" s="5">
        <f t="shared" si="4"/>
        <v>5.3899082568807342E-2</v>
      </c>
      <c r="H36">
        <v>134</v>
      </c>
      <c r="I36" s="3">
        <f t="shared" si="5"/>
        <v>75474.885321100912</v>
      </c>
      <c r="J36" s="3">
        <f t="shared" si="6"/>
        <v>7547.488532110091</v>
      </c>
    </row>
    <row r="37" spans="2:12" x14ac:dyDescent="0.35">
      <c r="C37" s="2" t="s">
        <v>12</v>
      </c>
      <c r="D37" s="2" t="s">
        <v>4</v>
      </c>
      <c r="E37" s="3">
        <v>1</v>
      </c>
      <c r="F37" s="6">
        <v>11.45</v>
      </c>
      <c r="G37" s="5">
        <f t="shared" si="4"/>
        <v>1.1467889908256881E-3</v>
      </c>
      <c r="H37">
        <v>134</v>
      </c>
      <c r="I37" s="3">
        <f t="shared" si="5"/>
        <v>1759.5183486238532</v>
      </c>
      <c r="J37" s="3">
        <f t="shared" si="6"/>
        <v>175.95183486238534</v>
      </c>
    </row>
    <row r="38" spans="2:12" x14ac:dyDescent="0.35">
      <c r="C38" s="2" t="s">
        <v>13</v>
      </c>
      <c r="D38" s="2" t="s">
        <v>4</v>
      </c>
      <c r="E38" s="3">
        <v>6</v>
      </c>
      <c r="F38" s="6">
        <v>12</v>
      </c>
      <c r="G38" s="5">
        <f t="shared" si="4"/>
        <v>6.8807339449541288E-3</v>
      </c>
      <c r="H38">
        <v>134</v>
      </c>
      <c r="I38" s="3">
        <f t="shared" si="5"/>
        <v>11064.220183486239</v>
      </c>
      <c r="J38" s="3">
        <f t="shared" si="6"/>
        <v>1106.4220183486239</v>
      </c>
    </row>
    <row r="39" spans="2:12" x14ac:dyDescent="0.35">
      <c r="C39" s="2" t="s">
        <v>14</v>
      </c>
      <c r="D39" s="2" t="s">
        <v>4</v>
      </c>
      <c r="E39" s="3">
        <v>4</v>
      </c>
      <c r="F39" s="6">
        <v>16.899999999999999</v>
      </c>
      <c r="G39" s="5">
        <f t="shared" si="4"/>
        <v>4.5871559633027525E-3</v>
      </c>
      <c r="H39">
        <v>134</v>
      </c>
      <c r="I39" s="3">
        <f>G39*(H39*1000)*F39</f>
        <v>10388.073394495412</v>
      </c>
      <c r="J39" s="3">
        <f>I39*0.04*2.5</f>
        <v>1038.8073394495411</v>
      </c>
    </row>
    <row r="40" spans="2:12" x14ac:dyDescent="0.35">
      <c r="C40" s="2"/>
      <c r="D40" s="2"/>
      <c r="E40" s="3"/>
      <c r="G40" s="5"/>
      <c r="I40" s="3"/>
      <c r="J40" s="3"/>
    </row>
    <row r="41" spans="2:12" x14ac:dyDescent="0.35">
      <c r="C41" s="2"/>
      <c r="D41" s="2"/>
      <c r="E41" s="3"/>
      <c r="G41" s="5"/>
      <c r="I41" s="3"/>
      <c r="J41" s="3"/>
    </row>
    <row r="42" spans="2:12" x14ac:dyDescent="0.35">
      <c r="B42" s="2" t="s">
        <v>17</v>
      </c>
      <c r="C42" s="2" t="s">
        <v>3</v>
      </c>
      <c r="D42" s="2" t="s">
        <v>4</v>
      </c>
      <c r="E42" s="3">
        <v>2914</v>
      </c>
      <c r="I42" s="8">
        <f>SUM(I44:I52)</f>
        <v>264716.12903225812</v>
      </c>
      <c r="J42" s="8">
        <f>I42*0.04*2.5</f>
        <v>26471.612903225814</v>
      </c>
      <c r="K42" s="9">
        <f>S9*J42</f>
        <v>781.78527118043269</v>
      </c>
      <c r="L42" t="s">
        <v>47</v>
      </c>
    </row>
    <row r="43" spans="2:12" x14ac:dyDescent="0.35">
      <c r="C43" s="2" t="s">
        <v>5</v>
      </c>
      <c r="D43" s="2" t="s">
        <v>4</v>
      </c>
      <c r="E43" s="3">
        <v>0</v>
      </c>
    </row>
    <row r="44" spans="2:12" x14ac:dyDescent="0.35">
      <c r="C44" s="2" t="s">
        <v>6</v>
      </c>
      <c r="D44" s="2" t="s">
        <v>4</v>
      </c>
      <c r="E44" s="3">
        <v>17</v>
      </c>
      <c r="F44" s="6">
        <v>5.45</v>
      </c>
      <c r="G44" s="5">
        <f>E44/E$42</f>
        <v>5.8339052848318459E-3</v>
      </c>
      <c r="H44">
        <v>36</v>
      </c>
      <c r="I44" s="3">
        <f>G44*(H44*1000)*F44</f>
        <v>1144.6122168840084</v>
      </c>
      <c r="J44" s="3">
        <f>I44*0.04*2.5</f>
        <v>114.46122168840084</v>
      </c>
    </row>
    <row r="45" spans="2:12" x14ac:dyDescent="0.35">
      <c r="C45" s="2" t="s">
        <v>7</v>
      </c>
      <c r="D45" s="2" t="s">
        <v>4</v>
      </c>
      <c r="E45" s="3">
        <v>756</v>
      </c>
      <c r="F45" s="6">
        <v>6.45</v>
      </c>
      <c r="G45" s="5">
        <f t="shared" ref="G45:G52" si="7">E45/E$42</f>
        <v>0.25943719972546331</v>
      </c>
      <c r="H45">
        <v>36</v>
      </c>
      <c r="I45" s="3">
        <f t="shared" ref="I45:I50" si="8">G45*(H45*1000)*F45</f>
        <v>60241.317776252581</v>
      </c>
      <c r="J45" s="3">
        <f t="shared" ref="J45:J50" si="9">I45*0.04*2.5</f>
        <v>6024.1317776252581</v>
      </c>
    </row>
    <row r="46" spans="2:12" x14ac:dyDescent="0.35">
      <c r="C46" s="2" t="s">
        <v>8</v>
      </c>
      <c r="D46" s="2" t="s">
        <v>4</v>
      </c>
      <c r="E46" s="3">
        <v>1755</v>
      </c>
      <c r="F46" s="6">
        <v>7.45</v>
      </c>
      <c r="G46" s="5">
        <f t="shared" si="7"/>
        <v>0.60226492793411124</v>
      </c>
      <c r="H46">
        <v>36</v>
      </c>
      <c r="I46" s="3">
        <f t="shared" si="8"/>
        <v>161527.45367192864</v>
      </c>
      <c r="J46" s="3">
        <f t="shared" si="9"/>
        <v>16152.745367192865</v>
      </c>
    </row>
    <row r="47" spans="2:12" x14ac:dyDescent="0.35">
      <c r="C47" s="2" t="s">
        <v>9</v>
      </c>
      <c r="D47" s="2" t="s">
        <v>4</v>
      </c>
      <c r="E47" s="3">
        <v>316</v>
      </c>
      <c r="F47" s="6">
        <v>8.4499999999999993</v>
      </c>
      <c r="G47" s="5">
        <f t="shared" si="7"/>
        <v>0.10844200411805079</v>
      </c>
      <c r="H47">
        <v>36</v>
      </c>
      <c r="I47" s="3">
        <f t="shared" si="8"/>
        <v>32988.057652711046</v>
      </c>
      <c r="J47" s="3">
        <f t="shared" si="9"/>
        <v>3298.8057652711045</v>
      </c>
    </row>
    <row r="48" spans="2:12" x14ac:dyDescent="0.35">
      <c r="C48" s="2" t="s">
        <v>10</v>
      </c>
      <c r="D48" s="2" t="s">
        <v>4</v>
      </c>
      <c r="E48" s="3">
        <v>48</v>
      </c>
      <c r="F48" s="6">
        <v>9.4499999999999993</v>
      </c>
      <c r="G48" s="5">
        <f t="shared" si="7"/>
        <v>1.6472203157172273E-2</v>
      </c>
      <c r="H48">
        <v>36</v>
      </c>
      <c r="I48" s="3">
        <f t="shared" si="8"/>
        <v>5603.8435140700067</v>
      </c>
      <c r="J48" s="3">
        <f t="shared" si="9"/>
        <v>560.38435140700062</v>
      </c>
    </row>
    <row r="49" spans="1:11" x14ac:dyDescent="0.35">
      <c r="C49" s="2" t="s">
        <v>11</v>
      </c>
      <c r="D49" s="2" t="s">
        <v>4</v>
      </c>
      <c r="E49" s="3">
        <v>16</v>
      </c>
      <c r="F49" s="6">
        <v>10.45</v>
      </c>
      <c r="G49" s="5">
        <f t="shared" si="7"/>
        <v>5.4907343857240904E-3</v>
      </c>
      <c r="H49">
        <v>36</v>
      </c>
      <c r="I49" s="3">
        <f t="shared" si="8"/>
        <v>2065.6142759094027</v>
      </c>
      <c r="J49" s="3">
        <f t="shared" si="9"/>
        <v>206.56142759094027</v>
      </c>
    </row>
    <row r="50" spans="1:11" x14ac:dyDescent="0.35">
      <c r="C50" s="2" t="s">
        <v>12</v>
      </c>
      <c r="D50" s="2" t="s">
        <v>4</v>
      </c>
      <c r="E50" s="3">
        <v>2</v>
      </c>
      <c r="F50" s="6">
        <v>11.45</v>
      </c>
      <c r="G50" s="5">
        <f t="shared" si="7"/>
        <v>6.863417982155113E-4</v>
      </c>
      <c r="H50">
        <v>36</v>
      </c>
      <c r="I50" s="3">
        <f t="shared" si="8"/>
        <v>282.91008922443376</v>
      </c>
      <c r="J50" s="3">
        <f t="shared" si="9"/>
        <v>28.291008922443375</v>
      </c>
    </row>
    <row r="51" spans="1:11" x14ac:dyDescent="0.35">
      <c r="C51" s="2" t="s">
        <v>13</v>
      </c>
      <c r="D51" s="2" t="s">
        <v>4</v>
      </c>
      <c r="E51" s="3">
        <v>3</v>
      </c>
      <c r="F51" s="6">
        <v>12</v>
      </c>
      <c r="G51" s="5">
        <f t="shared" si="7"/>
        <v>1.0295126973232671E-3</v>
      </c>
      <c r="H51">
        <v>36</v>
      </c>
      <c r="I51" s="3">
        <f>G51*(H51*1000)*F51</f>
        <v>444.74948524365135</v>
      </c>
      <c r="J51" s="3">
        <f>I51*0.04*2.5</f>
        <v>44.474948524365132</v>
      </c>
    </row>
    <row r="52" spans="1:11" x14ac:dyDescent="0.35">
      <c r="C52" s="2" t="s">
        <v>14</v>
      </c>
      <c r="D52" s="2" t="s">
        <v>4</v>
      </c>
      <c r="E52" s="3">
        <v>2</v>
      </c>
      <c r="F52" s="6">
        <v>16.899999999999999</v>
      </c>
      <c r="G52" s="5">
        <f t="shared" si="7"/>
        <v>6.863417982155113E-4</v>
      </c>
      <c r="H52">
        <v>36</v>
      </c>
      <c r="I52" s="3">
        <f>G52*(H52*1000)*F52</f>
        <v>417.57035003431707</v>
      </c>
      <c r="J52" s="3">
        <f>I52*0.04*2.5</f>
        <v>41.75703500343171</v>
      </c>
    </row>
    <row r="53" spans="1:11" x14ac:dyDescent="0.35">
      <c r="A53" s="10" t="s">
        <v>3</v>
      </c>
      <c r="K53" s="9">
        <f>SUM(K16,K29,K42)</f>
        <v>13692.682611654751</v>
      </c>
    </row>
    <row r="54" spans="1:11" ht="145" x14ac:dyDescent="0.35">
      <c r="A54" s="4" t="s">
        <v>18</v>
      </c>
    </row>
    <row r="55" spans="1:11" x14ac:dyDescent="0.35">
      <c r="A55" s="4" t="s">
        <v>19</v>
      </c>
    </row>
    <row r="56" spans="1:11" ht="29" x14ac:dyDescent="0.35">
      <c r="A56" s="4" t="s">
        <v>20</v>
      </c>
    </row>
    <row r="58" spans="1:11" x14ac:dyDescent="0.35">
      <c r="A58" t="s">
        <v>21</v>
      </c>
    </row>
    <row r="59" spans="1:11" x14ac:dyDescent="0.35">
      <c r="A59" t="s">
        <v>22</v>
      </c>
    </row>
    <row r="60" spans="1:11" x14ac:dyDescent="0.35">
      <c r="A60" t="s">
        <v>23</v>
      </c>
    </row>
    <row r="62" spans="1:11" x14ac:dyDescent="0.35">
      <c r="A62" t="s">
        <v>24</v>
      </c>
    </row>
    <row r="63" spans="1:11" x14ac:dyDescent="0.35">
      <c r="A63" t="s">
        <v>25</v>
      </c>
    </row>
    <row r="65" spans="1:1" x14ac:dyDescent="0.35">
      <c r="A65" t="s">
        <v>26</v>
      </c>
    </row>
    <row r="66" spans="1:1" x14ac:dyDescent="0.35">
      <c r="A66" t="s">
        <v>22</v>
      </c>
    </row>
    <row r="67" spans="1:1" x14ac:dyDescent="0.35">
      <c r="A67" t="s">
        <v>27</v>
      </c>
    </row>
    <row r="68" spans="1:1" x14ac:dyDescent="0.35">
      <c r="A68" t="s">
        <v>28</v>
      </c>
    </row>
    <row r="70" spans="1:1" x14ac:dyDescent="0.35">
      <c r="A70" t="s">
        <v>29</v>
      </c>
    </row>
    <row r="72" spans="1:1" x14ac:dyDescent="0.35">
      <c r="A72" t="s">
        <v>30</v>
      </c>
    </row>
    <row r="73" spans="1:1" x14ac:dyDescent="0.35">
      <c r="A73" t="s">
        <v>22</v>
      </c>
    </row>
    <row r="74" spans="1:1" x14ac:dyDescent="0.35">
      <c r="A74" t="s">
        <v>31</v>
      </c>
    </row>
    <row r="81" spans="1:1" x14ac:dyDescent="0.35">
      <c r="A81" t="s">
        <v>32</v>
      </c>
    </row>
    <row r="84" spans="1:1" x14ac:dyDescent="0.35">
      <c r="A84" t="s">
        <v>33</v>
      </c>
    </row>
    <row r="85" spans="1:1" x14ac:dyDescent="0.35">
      <c r="A85" t="s">
        <v>34</v>
      </c>
    </row>
  </sheetData>
  <pageMargins left="0.75" right="0.75" top="0.75" bottom="0.5" header="0.5" footer="0.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6FC6D476859174996F0A5E7DE595707" ma:contentTypeVersion="14" ma:contentTypeDescription="Luo uusi asiakirja." ma:contentTypeScope="" ma:versionID="cf5602b92342affdf6e4f730446a3006">
  <xsd:schema xmlns:xsd="http://www.w3.org/2001/XMLSchema" xmlns:xs="http://www.w3.org/2001/XMLSchema" xmlns:p="http://schemas.microsoft.com/office/2006/metadata/properties" xmlns:ns3="4a51a2e6-e7df-4ee2-81c5-cb2f79d08d4c" xmlns:ns4="b0bba053-6554-4cc0-a03d-9d73c87910d2" targetNamespace="http://schemas.microsoft.com/office/2006/metadata/properties" ma:root="true" ma:fieldsID="56a4b35984d62dc6c69e73213c945126" ns3:_="" ns4:_="">
    <xsd:import namespace="4a51a2e6-e7df-4ee2-81c5-cb2f79d08d4c"/>
    <xsd:import namespace="b0bba053-6554-4cc0-a03d-9d73c87910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1a2e6-e7df-4ee2-81c5-cb2f79d08d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bba053-6554-4cc0-a03d-9d73c8791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70AF41-5D0E-49F5-A76E-C2CEF01D8F60}">
  <ds:schemaRefs>
    <ds:schemaRef ds:uri="4a51a2e6-e7df-4ee2-81c5-cb2f79d08d4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b0bba053-6554-4cc0-a03d-9d73c87910d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AB98E5-3BC1-488E-A31A-3C9C8C3D0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2025FA-5357-453C-A5E7-63B18AA08B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1a2e6-e7df-4ee2-81c5-cb2f79d08d4c"/>
    <ds:schemaRef ds:uri="b0bba053-6554-4cc0-a03d-9d73c8791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008_12k4_2020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Malk Vuokko</dc:creator>
  <cp:lastModifiedBy>Malk Vuokko</cp:lastModifiedBy>
  <dcterms:created xsi:type="dcterms:W3CDTF">2021-06-22T18:02:45Z</dcterms:created>
  <dcterms:modified xsi:type="dcterms:W3CDTF">2021-09-14T16:22:31Z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0x010100F6FC6D476859174996F0A5E7DE595707</vt:lpwstr>
  </property>
</Properties>
</file>